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360" yWindow="120" windowWidth="15315" windowHeight="11640" activeTab="1"/>
  </bookViews>
  <sheets>
    <sheet name="U14m+w " sheetId="4" r:id="rId1"/>
    <sheet name="U18m+w" sheetId="15" r:id="rId2"/>
    <sheet name="Tabelle2" sheetId="2" r:id="rId3"/>
  </sheets>
  <calcPr calcId="145621"/>
</workbook>
</file>

<file path=xl/calcChain.xml><?xml version="1.0" encoding="utf-8"?>
<calcChain xmlns="http://schemas.openxmlformats.org/spreadsheetml/2006/main">
  <c r="I33" i="15" l="1"/>
  <c r="J32" i="15"/>
  <c r="J31" i="15"/>
  <c r="J33" i="15"/>
  <c r="I32" i="15"/>
  <c r="I31" i="15"/>
  <c r="J16" i="15"/>
  <c r="I16" i="15"/>
  <c r="J17" i="15"/>
  <c r="I17" i="15"/>
  <c r="J19" i="15"/>
  <c r="I19" i="15"/>
  <c r="J18" i="15"/>
  <c r="I18" i="15"/>
  <c r="J15" i="15"/>
  <c r="I15" i="15"/>
  <c r="J34" i="15"/>
  <c r="I34" i="15"/>
  <c r="J32" i="4"/>
  <c r="J31" i="4"/>
  <c r="I31" i="4"/>
  <c r="I32" i="4"/>
  <c r="J15" i="4"/>
  <c r="I15" i="4"/>
  <c r="J16" i="4"/>
  <c r="I16" i="4"/>
  <c r="K34" i="15"/>
  <c r="K33" i="15"/>
  <c r="K35" i="15"/>
  <c r="K31" i="15"/>
  <c r="K32" i="15"/>
  <c r="K33" i="4"/>
  <c r="K32" i="4"/>
  <c r="K31" i="4"/>
  <c r="K16" i="15" l="1"/>
  <c r="K17" i="15"/>
  <c r="K19" i="15"/>
  <c r="K18" i="15"/>
  <c r="K15" i="15"/>
  <c r="K15" i="4" l="1"/>
  <c r="K16" i="4"/>
</calcChain>
</file>

<file path=xl/sharedStrings.xml><?xml version="1.0" encoding="utf-8"?>
<sst xmlns="http://schemas.openxmlformats.org/spreadsheetml/2006/main" count="91" uniqueCount="38">
  <si>
    <t>Rang</t>
  </si>
  <si>
    <t>Verein</t>
  </si>
  <si>
    <t>Gesamt</t>
  </si>
  <si>
    <t>FW</t>
  </si>
  <si>
    <t>Starter</t>
  </si>
  <si>
    <t>Volle</t>
  </si>
  <si>
    <t>Abr.</t>
  </si>
  <si>
    <t>1.B</t>
  </si>
  <si>
    <t>2.B</t>
  </si>
  <si>
    <t>3.B</t>
  </si>
  <si>
    <t>4.B</t>
  </si>
  <si>
    <t>ESV Bludenz</t>
  </si>
  <si>
    <t>SKC Koblach</t>
  </si>
  <si>
    <t>Mäser Larissa</t>
  </si>
  <si>
    <t>ATSV Hard</t>
  </si>
  <si>
    <t>Wüschner Nina</t>
  </si>
  <si>
    <t>SKC EHG Dornbirn</t>
  </si>
  <si>
    <t xml:space="preserve"> LEM - U14 weiblich </t>
  </si>
  <si>
    <t>ESV Bregenz-Wolfurt</t>
  </si>
  <si>
    <t>Vorarlberger Einzelmeisterschaft 2012/13</t>
  </si>
  <si>
    <t xml:space="preserve"> LEM - U14 männlich </t>
  </si>
  <si>
    <t>Polzhofer Lukas</t>
  </si>
  <si>
    <t>Krassnig Jan</t>
  </si>
  <si>
    <t xml:space="preserve"> LEM - U18 männlich </t>
  </si>
  <si>
    <t>Gruber Mario</t>
  </si>
  <si>
    <t>Brunner Julian</t>
  </si>
  <si>
    <t>Amann Matthias</t>
  </si>
  <si>
    <t>SKC Illwerke</t>
  </si>
  <si>
    <t>Fritsch Chris</t>
  </si>
  <si>
    <t>Wüschner Marcel</t>
  </si>
  <si>
    <t xml:space="preserve"> LEM - U18 weiblich </t>
  </si>
  <si>
    <t>Wüschner Stefanie</t>
  </si>
  <si>
    <t>Wüschner Sabrina</t>
  </si>
  <si>
    <t>Zumtobel Eva</t>
  </si>
  <si>
    <t>Katalenic Nikolina</t>
  </si>
  <si>
    <t xml:space="preserve"> </t>
  </si>
  <si>
    <t>Zumtobel Melanie</t>
  </si>
  <si>
    <t>nicht angetreten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</si>
</sst>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i/>
      <sz val="18"/>
      <color indexed="17"/>
      <name val="Arial"/>
      <family val="2"/>
    </font>
    <font>
      <b/>
      <sz val="10"/>
      <color indexed="1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8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2"/>
      <name val="Arial"/>
    </font>
    <font>
      <sz val="12"/>
      <name val="Arial"/>
    </font>
    <font>
      <b/>
      <sz val="12"/>
      <color indexed="10"/>
      <name val="Arial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0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5" fillId="0" borderId="0"/>
  </cellStyleXfs>
  <cellXfs count="2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3" fillId="16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8" fillId="0" borderId="0" xfId="0" applyFont="1"/>
    <xf numFmtId="0" fontId="5" fillId="17" borderId="4" xfId="0" applyFont="1" applyFill="1" applyBorder="1" applyAlignment="1">
      <alignment horizontal="center" vertical="center"/>
    </xf>
    <xf numFmtId="0" fontId="5" fillId="17" borderId="5" xfId="0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center" vertical="center" shrinkToFit="1"/>
    </xf>
    <xf numFmtId="0" fontId="3" fillId="16" borderId="7" xfId="0" applyFont="1" applyFill="1" applyBorder="1" applyAlignment="1">
      <alignment horizontal="center" vertical="center" shrinkToFit="1"/>
    </xf>
    <xf numFmtId="0" fontId="3" fillId="16" borderId="8" xfId="0" applyFont="1" applyFill="1" applyBorder="1" applyAlignment="1">
      <alignment horizontal="center" vertical="center" shrinkToFit="1"/>
    </xf>
    <xf numFmtId="0" fontId="3" fillId="16" borderId="9" xfId="0" applyFont="1" applyFill="1" applyBorder="1" applyAlignment="1">
      <alignment horizontal="center" vertical="center" shrinkToFit="1"/>
    </xf>
    <xf numFmtId="0" fontId="7" fillId="16" borderId="10" xfId="0" applyFont="1" applyFill="1" applyBorder="1" applyAlignment="1">
      <alignment horizontal="center" vertical="center" shrinkToFit="1"/>
    </xf>
    <xf numFmtId="0" fontId="0" fillId="17" borderId="5" xfId="0" applyFont="1" applyFill="1" applyBorder="1" applyAlignment="1">
      <alignment horizontal="center" vertical="center"/>
    </xf>
    <xf numFmtId="0" fontId="12" fillId="0" borderId="3" xfId="0" applyFont="1" applyBorder="1" applyAlignment="1" applyProtection="1">
      <alignment horizontal="left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4" fillId="16" borderId="10" xfId="0" applyFont="1" applyFill="1" applyBorder="1" applyAlignment="1">
      <alignment horizontal="center" vertical="center" shrinkToFit="1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0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Standard" xfId="0" builtinId="0"/>
    <cellStyle name="Standard 2" xfId="19"/>
  </cellStyles>
  <dxfs count="6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43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43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43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0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43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indent="0" justifyLastLine="0" shrinkToFit="1" readingOrder="0"/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914400</xdr:colOff>
          <xdr:row>0</xdr:row>
          <xdr:rowOff>0</xdr:rowOff>
        </xdr:from>
        <xdr:to>
          <xdr:col>8</xdr:col>
          <xdr:colOff>114300</xdr:colOff>
          <xdr:row>7</xdr:row>
          <xdr:rowOff>28575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914400</xdr:colOff>
          <xdr:row>0</xdr:row>
          <xdr:rowOff>0</xdr:rowOff>
        </xdr:from>
        <xdr:to>
          <xdr:col>8</xdr:col>
          <xdr:colOff>114300</xdr:colOff>
          <xdr:row>7</xdr:row>
          <xdr:rowOff>28575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elle1" displayName="Tabelle1" ref="B14:K17" totalsRowShown="0" headerRowDxfId="59" dataDxfId="57" headerRowBorderDxfId="58" tableBorderDxfId="56" totalsRowBorderDxfId="55">
  <autoFilter ref="B14:K17"/>
  <sortState ref="B15:K17">
    <sortCondition descending="1" ref="B15"/>
  </sortState>
  <tableColumns count="10">
    <tableColumn id="1" name="Verein" dataDxfId="54"/>
    <tableColumn id="2" name="Starter" dataDxfId="53"/>
    <tableColumn id="3" name="FW" dataDxfId="52"/>
    <tableColumn id="4" name="1.B" dataDxfId="51"/>
    <tableColumn id="5" name="2.B" dataDxfId="50"/>
    <tableColumn id="6" name="3.B" dataDxfId="49"/>
    <tableColumn id="7" name="4.B" dataDxfId="48"/>
    <tableColumn id="8" name="Volle" dataDxfId="47">
      <calculatedColumnFormula>68+70+73+64</calculatedColumnFormula>
    </tableColumn>
    <tableColumn id="9" name="Abr." dataDxfId="46">
      <calculatedColumnFormula>17+9+17+17</calculatedColumnFormula>
    </tableColumn>
    <tableColumn id="10" name="Gesamt" dataDxfId="45">
      <calculatedColumnFormula>SUM(E15:H15)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elle2" displayName="Tabelle2" ref="B30:K33" totalsRowShown="0" headerRowDxfId="44" dataDxfId="42" headerRowBorderDxfId="43" tableBorderDxfId="41" totalsRowBorderDxfId="40">
  <autoFilter ref="B30:K33"/>
  <sortState ref="B31:K34">
    <sortCondition descending="1" ref="K30:K34"/>
  </sortState>
  <tableColumns count="10">
    <tableColumn id="1" name="Verein" dataDxfId="39"/>
    <tableColumn id="2" name="Starter" dataDxfId="38"/>
    <tableColumn id="3" name="FW" dataDxfId="37"/>
    <tableColumn id="4" name="1.B" dataDxfId="36"/>
    <tableColumn id="5" name="2.B" dataDxfId="35"/>
    <tableColumn id="6" name="3.B" dataDxfId="34"/>
    <tableColumn id="7" name="4.B" dataDxfId="33"/>
    <tableColumn id="8" name="Volle" dataDxfId="32">
      <calculatedColumnFormula>77+80+73</calculatedColumnFormula>
    </tableColumn>
    <tableColumn id="9" name="Abr." dataDxfId="31"/>
    <tableColumn id="10" name="Gesamt" dataDxfId="30">
      <calculatedColumnFormula>SUM(E31:H31)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abelle3" displayName="Tabelle3" ref="B14:K19" totalsRowShown="0" headerRowDxfId="29" dataDxfId="27" headerRowBorderDxfId="28" tableBorderDxfId="26" totalsRowBorderDxfId="25">
  <autoFilter ref="B14:K19"/>
  <tableColumns count="10">
    <tableColumn id="1" name="Verein" dataDxfId="24"/>
    <tableColumn id="2" name="Starter" dataDxfId="23"/>
    <tableColumn id="3" name="FW" dataDxfId="22"/>
    <tableColumn id="4" name="1.B" dataDxfId="21"/>
    <tableColumn id="5" name="2.B" dataDxfId="20"/>
    <tableColumn id="6" name="3.B" dataDxfId="19"/>
    <tableColumn id="7" name="4.B" dataDxfId="18"/>
    <tableColumn id="8" name="Volle" dataDxfId="17"/>
    <tableColumn id="9" name="Abr." dataDxfId="16"/>
    <tableColumn id="10" name="Gesamt" dataDxfId="15">
      <calculatedColumnFormula>SUM(E15:H15)</calculatedColumnFormula>
    </tableColumn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4" name="Tabelle4" displayName="Tabelle4" ref="B30:K35" totalsRowShown="0" headerRowDxfId="14" dataDxfId="12" headerRowBorderDxfId="13" tableBorderDxfId="11" totalsRowBorderDxfId="10">
  <autoFilter ref="B30:K35"/>
  <sortState ref="B31:K35">
    <sortCondition descending="1" ref="K30:K35"/>
  </sortState>
  <tableColumns count="10">
    <tableColumn id="1" name="Verein" dataDxfId="9"/>
    <tableColumn id="2" name="Starter" dataDxfId="8"/>
    <tableColumn id="3" name="FW" dataDxfId="7"/>
    <tableColumn id="4" name="1.B" dataDxfId="6"/>
    <tableColumn id="5" name="2.B" dataDxfId="5"/>
    <tableColumn id="6" name="3.B" dataDxfId="4"/>
    <tableColumn id="7" name="4.B" dataDxfId="3"/>
    <tableColumn id="8" name="Volle" dataDxfId="2"/>
    <tableColumn id="9" name="Abr." dataDxfId="1"/>
    <tableColumn id="10" name="Gesamt" dataDxfId="0">
      <calculatedColumnFormula>SUM(E31:H31)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8:L33"/>
  <sheetViews>
    <sheetView view="pageLayout" zoomScaleNormal="100" workbookViewId="0">
      <selection activeCell="K36" sqref="K36"/>
    </sheetView>
  </sheetViews>
  <sheetFormatPr baseColWidth="10" defaultRowHeight="12.75" x14ac:dyDescent="0.2"/>
  <cols>
    <col min="1" max="1" width="5" customWidth="1"/>
    <col min="2" max="2" width="18" customWidth="1"/>
    <col min="3" max="3" width="17.28515625" customWidth="1"/>
    <col min="4" max="4" width="6.140625" customWidth="1"/>
    <col min="5" max="8" width="6" customWidth="1"/>
    <col min="9" max="9" width="7.85546875" customWidth="1"/>
    <col min="10" max="10" width="6.85546875" customWidth="1"/>
    <col min="11" max="11" width="10" customWidth="1"/>
  </cols>
  <sheetData>
    <row r="8" spans="1:12" x14ac:dyDescent="0.2">
      <c r="C8" s="1"/>
      <c r="D8" s="2"/>
    </row>
    <row r="9" spans="1:12" ht="23.25" x14ac:dyDescent="0.2">
      <c r="A9" s="25" t="s">
        <v>19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2" ht="23.25" x14ac:dyDescent="0.2">
      <c r="A10" s="25" t="s">
        <v>17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2" x14ac:dyDescent="0.2">
      <c r="A11" s="26" t="s">
        <v>18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2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spans="1:12" ht="13.5" thickBot="1" x14ac:dyDescent="0.25">
      <c r="D13" s="2"/>
    </row>
    <row r="14" spans="1:12" ht="26.25" customHeight="1" thickBot="1" x14ac:dyDescent="0.25">
      <c r="A14" s="3" t="s">
        <v>0</v>
      </c>
      <c r="B14" s="15" t="s">
        <v>1</v>
      </c>
      <c r="C14" s="16" t="s">
        <v>4</v>
      </c>
      <c r="D14" s="16" t="s">
        <v>3</v>
      </c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5</v>
      </c>
      <c r="J14" s="16" t="s">
        <v>6</v>
      </c>
      <c r="K14" s="17" t="s">
        <v>2</v>
      </c>
    </row>
    <row r="15" spans="1:12" ht="24.75" customHeight="1" x14ac:dyDescent="0.25">
      <c r="A15" s="4">
        <v>1</v>
      </c>
      <c r="B15" s="12" t="s">
        <v>16</v>
      </c>
      <c r="C15" s="5" t="s">
        <v>15</v>
      </c>
      <c r="D15" s="6">
        <v>15</v>
      </c>
      <c r="E15" s="7">
        <v>112</v>
      </c>
      <c r="F15" s="7">
        <v>99</v>
      </c>
      <c r="G15" s="7">
        <v>91</v>
      </c>
      <c r="H15" s="7">
        <v>126</v>
      </c>
      <c r="I15" s="7">
        <f>85+74+76+74</f>
        <v>309</v>
      </c>
      <c r="J15" s="7">
        <f>41+17+25+36</f>
        <v>119</v>
      </c>
      <c r="K15" s="14">
        <f>SUM(E15:H15)</f>
        <v>428</v>
      </c>
      <c r="L15" s="11"/>
    </row>
    <row r="16" spans="1:12" ht="24.75" customHeight="1" x14ac:dyDescent="0.25">
      <c r="A16" s="4">
        <v>2</v>
      </c>
      <c r="B16" s="12" t="s">
        <v>14</v>
      </c>
      <c r="C16" s="5" t="s">
        <v>13</v>
      </c>
      <c r="D16" s="6">
        <v>39</v>
      </c>
      <c r="E16" s="7">
        <v>81</v>
      </c>
      <c r="F16" s="7">
        <v>90</v>
      </c>
      <c r="G16" s="7">
        <v>79</v>
      </c>
      <c r="H16" s="7">
        <v>85</v>
      </c>
      <c r="I16" s="7">
        <f>68+70+73+64</f>
        <v>275</v>
      </c>
      <c r="J16" s="7">
        <f>17+9+17+17</f>
        <v>60</v>
      </c>
      <c r="K16" s="14">
        <f>SUM(E16:H16)</f>
        <v>335</v>
      </c>
      <c r="L16" s="11"/>
    </row>
    <row r="17" spans="1:12" ht="24.75" customHeight="1" x14ac:dyDescent="0.2">
      <c r="A17" s="4">
        <v>3</v>
      </c>
      <c r="B17" s="19"/>
      <c r="C17" s="20"/>
      <c r="D17" s="21"/>
      <c r="E17" s="22"/>
      <c r="F17" s="22"/>
      <c r="G17" s="22"/>
      <c r="H17" s="22"/>
      <c r="I17" s="22" t="s">
        <v>35</v>
      </c>
      <c r="J17" s="22" t="s">
        <v>35</v>
      </c>
      <c r="K17" s="23" t="s">
        <v>35</v>
      </c>
    </row>
    <row r="25" spans="1:12" ht="23.25" x14ac:dyDescent="0.2">
      <c r="A25" s="25" t="s">
        <v>19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2" ht="23.25" x14ac:dyDescent="0.2">
      <c r="A26" s="25" t="s">
        <v>20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2" x14ac:dyDescent="0.2">
      <c r="A27" s="26" t="s">
        <v>18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2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2" ht="13.5" thickBot="1" x14ac:dyDescent="0.25">
      <c r="D29" s="2"/>
      <c r="I29" t="s">
        <v>35</v>
      </c>
    </row>
    <row r="30" spans="1:12" ht="26.25" customHeight="1" thickBot="1" x14ac:dyDescent="0.25">
      <c r="A30" s="3" t="s">
        <v>0</v>
      </c>
      <c r="B30" s="15" t="s">
        <v>1</v>
      </c>
      <c r="C30" s="16" t="s">
        <v>4</v>
      </c>
      <c r="D30" s="16" t="s">
        <v>3</v>
      </c>
      <c r="E30" s="16" t="s">
        <v>7</v>
      </c>
      <c r="F30" s="16" t="s">
        <v>8</v>
      </c>
      <c r="G30" s="16" t="s">
        <v>9</v>
      </c>
      <c r="H30" s="16" t="s">
        <v>10</v>
      </c>
      <c r="I30" s="16" t="s">
        <v>5</v>
      </c>
      <c r="J30" s="16" t="s">
        <v>6</v>
      </c>
      <c r="K30" s="17" t="s">
        <v>2</v>
      </c>
    </row>
    <row r="31" spans="1:12" ht="26.25" customHeight="1" x14ac:dyDescent="0.25">
      <c r="A31" s="4">
        <v>1</v>
      </c>
      <c r="B31" s="12" t="s">
        <v>18</v>
      </c>
      <c r="C31" s="5" t="s">
        <v>21</v>
      </c>
      <c r="D31" s="6">
        <v>7</v>
      </c>
      <c r="E31" s="7">
        <v>99</v>
      </c>
      <c r="F31" s="7">
        <v>115</v>
      </c>
      <c r="G31" s="7">
        <v>111</v>
      </c>
      <c r="H31" s="7">
        <v>106</v>
      </c>
      <c r="I31" s="7">
        <f>77+80+73+82</f>
        <v>312</v>
      </c>
      <c r="J31" s="7">
        <f>34+26+35+24</f>
        <v>119</v>
      </c>
      <c r="K31" s="14">
        <f>SUM(E31:H31)</f>
        <v>431</v>
      </c>
      <c r="L31" s="11"/>
    </row>
    <row r="32" spans="1:12" ht="26.25" customHeight="1" x14ac:dyDescent="0.25">
      <c r="A32" s="4">
        <v>2</v>
      </c>
      <c r="B32" s="12" t="s">
        <v>14</v>
      </c>
      <c r="C32" s="5" t="s">
        <v>22</v>
      </c>
      <c r="D32" s="6">
        <v>34</v>
      </c>
      <c r="E32" s="7">
        <v>71</v>
      </c>
      <c r="F32" s="7">
        <v>66</v>
      </c>
      <c r="G32" s="7">
        <v>65</v>
      </c>
      <c r="H32" s="7">
        <v>50</v>
      </c>
      <c r="I32" s="7">
        <f>46+49+43+42</f>
        <v>180</v>
      </c>
      <c r="J32" s="7">
        <f>25+17+22+8</f>
        <v>72</v>
      </c>
      <c r="K32" s="14">
        <f>SUM(E32:H32)</f>
        <v>252</v>
      </c>
      <c r="L32" s="11"/>
    </row>
    <row r="33" spans="1:12" ht="26.25" customHeight="1" x14ac:dyDescent="0.25">
      <c r="A33" s="4">
        <v>3</v>
      </c>
      <c r="B33" s="12"/>
      <c r="C33" s="5"/>
      <c r="D33" s="6"/>
      <c r="E33" s="7"/>
      <c r="F33" s="7"/>
      <c r="G33" s="7"/>
      <c r="H33" s="7"/>
      <c r="I33" s="7" t="s">
        <v>35</v>
      </c>
      <c r="J33" s="7" t="s">
        <v>35</v>
      </c>
      <c r="K33" s="14">
        <f>SUM(E33:H33)</f>
        <v>0</v>
      </c>
      <c r="L33" s="11"/>
    </row>
  </sheetData>
  <sheetProtection sort="0" autoFilter="0"/>
  <mergeCells count="8">
    <mergeCell ref="A9:K9"/>
    <mergeCell ref="A25:K25"/>
    <mergeCell ref="A26:K26"/>
    <mergeCell ref="A27:K27"/>
    <mergeCell ref="A28:K28"/>
    <mergeCell ref="A12:K12"/>
    <mergeCell ref="A10:K10"/>
    <mergeCell ref="A11:K1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99" orientation="portrait" r:id="rId1"/>
  <headerFooter alignWithMargins="0">
    <oddFooter>&amp;C&amp;A&amp;R&amp;D</oddFooter>
  </headerFooter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1</xdr:col>
                <xdr:colOff>914400</xdr:colOff>
                <xdr:row>0</xdr:row>
                <xdr:rowOff>0</xdr:rowOff>
              </from>
              <to>
                <xdr:col>8</xdr:col>
                <xdr:colOff>114300</xdr:colOff>
                <xdr:row>7</xdr:row>
                <xdr:rowOff>28575</xdr:rowOff>
              </to>
            </anchor>
          </objectPr>
        </oleObject>
      </mc:Choice>
      <mc:Fallback>
        <oleObject progId="PBrush" shapeId="2049" r:id="rId4"/>
      </mc:Fallback>
    </mc:AlternateContent>
  </oleObjects>
  <tableParts count="2"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8:L35"/>
  <sheetViews>
    <sheetView tabSelected="1" view="pageBreakPreview" zoomScale="60" zoomScaleNormal="100" workbookViewId="0">
      <selection activeCell="O31" sqref="O31"/>
    </sheetView>
  </sheetViews>
  <sheetFormatPr baseColWidth="10" defaultRowHeight="12.75" x14ac:dyDescent="0.2"/>
  <cols>
    <col min="1" max="1" width="5" customWidth="1"/>
    <col min="2" max="2" width="17.7109375" bestFit="1" customWidth="1"/>
    <col min="3" max="3" width="23" customWidth="1"/>
    <col min="4" max="8" width="5.85546875" customWidth="1"/>
    <col min="9" max="9" width="7.42578125" customWidth="1"/>
    <col min="10" max="10" width="6.5703125" customWidth="1"/>
    <col min="11" max="11" width="9.42578125" customWidth="1"/>
  </cols>
  <sheetData>
    <row r="8" spans="1:12" x14ac:dyDescent="0.2">
      <c r="C8" s="1"/>
      <c r="D8" s="2"/>
    </row>
    <row r="9" spans="1:12" ht="23.25" x14ac:dyDescent="0.2">
      <c r="A9" s="25" t="s">
        <v>19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2" ht="23.25" x14ac:dyDescent="0.2">
      <c r="A10" s="25" t="s">
        <v>30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2" x14ac:dyDescent="0.2">
      <c r="A11" s="26" t="s">
        <v>18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2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spans="1:12" ht="13.5" thickBot="1" x14ac:dyDescent="0.25">
      <c r="D13" s="2"/>
    </row>
    <row r="14" spans="1:12" ht="26.25" customHeight="1" thickBot="1" x14ac:dyDescent="0.25">
      <c r="A14" s="3" t="s">
        <v>0</v>
      </c>
      <c r="B14" s="15" t="s">
        <v>1</v>
      </c>
      <c r="C14" s="16" t="s">
        <v>4</v>
      </c>
      <c r="D14" s="16" t="s">
        <v>3</v>
      </c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5</v>
      </c>
      <c r="J14" s="16" t="s">
        <v>6</v>
      </c>
      <c r="K14" s="17" t="s">
        <v>2</v>
      </c>
    </row>
    <row r="15" spans="1:12" ht="26.25" customHeight="1" x14ac:dyDescent="0.25">
      <c r="A15" s="4">
        <v>1</v>
      </c>
      <c r="B15" s="12" t="s">
        <v>16</v>
      </c>
      <c r="C15" s="5" t="s">
        <v>31</v>
      </c>
      <c r="D15" s="6">
        <v>9</v>
      </c>
      <c r="E15" s="7">
        <v>125</v>
      </c>
      <c r="F15" s="7">
        <v>119</v>
      </c>
      <c r="G15" s="7">
        <v>113</v>
      </c>
      <c r="H15" s="7">
        <v>122</v>
      </c>
      <c r="I15" s="7">
        <f>87+78+84+92</f>
        <v>341</v>
      </c>
      <c r="J15" s="7">
        <f>35+35+35+33</f>
        <v>138</v>
      </c>
      <c r="K15" s="14">
        <f>SUM(E15:H15)</f>
        <v>479</v>
      </c>
      <c r="L15" s="11"/>
    </row>
    <row r="16" spans="1:12" ht="26.25" customHeight="1" x14ac:dyDescent="0.25">
      <c r="A16" s="4">
        <v>2</v>
      </c>
      <c r="B16" s="12" t="s">
        <v>12</v>
      </c>
      <c r="C16" s="5" t="s">
        <v>34</v>
      </c>
      <c r="D16" s="6">
        <v>9</v>
      </c>
      <c r="E16" s="7">
        <v>123</v>
      </c>
      <c r="F16" s="7">
        <v>131</v>
      </c>
      <c r="G16" s="7">
        <v>102</v>
      </c>
      <c r="H16" s="7">
        <v>119</v>
      </c>
      <c r="I16" s="7">
        <f>89+85+86+81</f>
        <v>341</v>
      </c>
      <c r="J16" s="7">
        <f>30+17+45+42</f>
        <v>134</v>
      </c>
      <c r="K16" s="14">
        <f>SUM(E16:H16)</f>
        <v>475</v>
      </c>
      <c r="L16" s="11"/>
    </row>
    <row r="17" spans="1:12" ht="26.25" customHeight="1" x14ac:dyDescent="0.25">
      <c r="A17" s="4">
        <v>3</v>
      </c>
      <c r="B17" s="12" t="s">
        <v>16</v>
      </c>
      <c r="C17" s="5" t="s">
        <v>36</v>
      </c>
      <c r="D17" s="6">
        <v>10</v>
      </c>
      <c r="E17" s="7">
        <v>129</v>
      </c>
      <c r="F17" s="7">
        <v>116</v>
      </c>
      <c r="G17" s="7">
        <v>112</v>
      </c>
      <c r="H17" s="7">
        <v>110</v>
      </c>
      <c r="I17" s="7">
        <f>84+83+81+85</f>
        <v>333</v>
      </c>
      <c r="J17" s="7">
        <f>26+29+35+44</f>
        <v>134</v>
      </c>
      <c r="K17" s="14">
        <f>SUM(E17:H17)</f>
        <v>467</v>
      </c>
      <c r="L17" s="11"/>
    </row>
    <row r="18" spans="1:12" ht="26.25" customHeight="1" x14ac:dyDescent="0.25">
      <c r="A18" s="4">
        <v>4</v>
      </c>
      <c r="B18" s="13" t="s">
        <v>16</v>
      </c>
      <c r="C18" s="5" t="s">
        <v>32</v>
      </c>
      <c r="D18" s="6">
        <v>14</v>
      </c>
      <c r="E18" s="7">
        <v>104</v>
      </c>
      <c r="F18" s="7">
        <v>101</v>
      </c>
      <c r="G18" s="7">
        <v>114</v>
      </c>
      <c r="H18" s="7">
        <v>110</v>
      </c>
      <c r="I18" s="7">
        <f>71+75+82+84</f>
        <v>312</v>
      </c>
      <c r="J18" s="7">
        <f>33+26+32+26</f>
        <v>117</v>
      </c>
      <c r="K18" s="14">
        <f>SUM(E18:H18)</f>
        <v>429</v>
      </c>
      <c r="L18" s="11"/>
    </row>
    <row r="19" spans="1:12" ht="26.25" customHeight="1" x14ac:dyDescent="0.25">
      <c r="A19" s="4">
        <v>5</v>
      </c>
      <c r="B19" s="13" t="s">
        <v>16</v>
      </c>
      <c r="C19" s="8" t="s">
        <v>33</v>
      </c>
      <c r="D19" s="9">
        <v>17</v>
      </c>
      <c r="E19" s="10">
        <v>98</v>
      </c>
      <c r="F19" s="10">
        <v>102</v>
      </c>
      <c r="G19" s="10">
        <v>88</v>
      </c>
      <c r="H19" s="10">
        <v>121</v>
      </c>
      <c r="I19" s="10">
        <f>72+60+72+95</f>
        <v>299</v>
      </c>
      <c r="J19" s="10">
        <f>26+42+16+26</f>
        <v>110</v>
      </c>
      <c r="K19" s="18">
        <f>SUM(E19:H19)</f>
        <v>409</v>
      </c>
      <c r="L19" s="11"/>
    </row>
    <row r="25" spans="1:12" ht="23.25" x14ac:dyDescent="0.2">
      <c r="A25" s="25" t="s">
        <v>19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2" ht="23.25" x14ac:dyDescent="0.2">
      <c r="A26" s="25" t="s">
        <v>23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2" x14ac:dyDescent="0.2">
      <c r="A27" s="26" t="s">
        <v>18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2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2" ht="13.5" thickBot="1" x14ac:dyDescent="0.25">
      <c r="D29" s="2"/>
    </row>
    <row r="30" spans="1:12" ht="26.25" customHeight="1" thickBot="1" x14ac:dyDescent="0.25">
      <c r="A30" s="3" t="s">
        <v>0</v>
      </c>
      <c r="B30" s="15" t="s">
        <v>1</v>
      </c>
      <c r="C30" s="16" t="s">
        <v>4</v>
      </c>
      <c r="D30" s="16" t="s">
        <v>3</v>
      </c>
      <c r="E30" s="16" t="s">
        <v>7</v>
      </c>
      <c r="F30" s="16" t="s">
        <v>8</v>
      </c>
      <c r="G30" s="16" t="s">
        <v>9</v>
      </c>
      <c r="H30" s="16" t="s">
        <v>10</v>
      </c>
      <c r="I30" s="16" t="s">
        <v>5</v>
      </c>
      <c r="J30" s="16" t="s">
        <v>6</v>
      </c>
      <c r="K30" s="17" t="s">
        <v>2</v>
      </c>
    </row>
    <row r="31" spans="1:12" ht="26.25" customHeight="1" x14ac:dyDescent="0.25">
      <c r="A31" s="4">
        <v>1</v>
      </c>
      <c r="B31" s="12" t="s">
        <v>12</v>
      </c>
      <c r="C31" s="5" t="s">
        <v>25</v>
      </c>
      <c r="D31" s="6">
        <v>2</v>
      </c>
      <c r="E31" s="7">
        <v>125</v>
      </c>
      <c r="F31" s="7">
        <v>141</v>
      </c>
      <c r="G31" s="7">
        <v>122</v>
      </c>
      <c r="H31" s="7">
        <v>136</v>
      </c>
      <c r="I31" s="7">
        <f>86+97+90+85</f>
        <v>358</v>
      </c>
      <c r="J31" s="7">
        <f>36+44+35+51</f>
        <v>166</v>
      </c>
      <c r="K31" s="14">
        <f>SUM(E31:H31)</f>
        <v>524</v>
      </c>
      <c r="L31" s="11"/>
    </row>
    <row r="32" spans="1:12" ht="26.25" customHeight="1" x14ac:dyDescent="0.25">
      <c r="A32" s="4">
        <v>2</v>
      </c>
      <c r="B32" s="12" t="s">
        <v>11</v>
      </c>
      <c r="C32" s="5" t="s">
        <v>24</v>
      </c>
      <c r="D32" s="6">
        <v>4</v>
      </c>
      <c r="E32" s="7">
        <v>113</v>
      </c>
      <c r="F32" s="7">
        <v>135</v>
      </c>
      <c r="G32" s="7">
        <v>120</v>
      </c>
      <c r="H32" s="7">
        <v>129</v>
      </c>
      <c r="I32" s="7">
        <f>88+91+83+85</f>
        <v>347</v>
      </c>
      <c r="J32" s="7">
        <f>32+44+30+44</f>
        <v>150</v>
      </c>
      <c r="K32" s="14">
        <f>SUM(E32:H32)</f>
        <v>497</v>
      </c>
      <c r="L32" s="11"/>
    </row>
    <row r="33" spans="1:12" ht="26.25" customHeight="1" x14ac:dyDescent="0.25">
      <c r="A33" s="4">
        <v>3</v>
      </c>
      <c r="B33" s="12" t="s">
        <v>27</v>
      </c>
      <c r="C33" s="5" t="s">
        <v>28</v>
      </c>
      <c r="D33" s="6">
        <v>13</v>
      </c>
      <c r="E33" s="7">
        <v>96</v>
      </c>
      <c r="F33" s="7">
        <v>104</v>
      </c>
      <c r="G33" s="7">
        <v>120</v>
      </c>
      <c r="H33" s="7">
        <v>130</v>
      </c>
      <c r="I33" s="7">
        <f>80+77+70+89</f>
        <v>316</v>
      </c>
      <c r="J33" s="7">
        <f>40+27+26+41</f>
        <v>134</v>
      </c>
      <c r="K33" s="14">
        <f>SUM(E33:H33)</f>
        <v>450</v>
      </c>
      <c r="L33" s="11"/>
    </row>
    <row r="34" spans="1:12" ht="26.25" customHeight="1" x14ac:dyDescent="0.25">
      <c r="A34" s="4">
        <v>4</v>
      </c>
      <c r="B34" s="12" t="s">
        <v>16</v>
      </c>
      <c r="C34" s="5" t="s">
        <v>29</v>
      </c>
      <c r="D34" s="6">
        <v>17</v>
      </c>
      <c r="E34" s="7">
        <v>108</v>
      </c>
      <c r="F34" s="7">
        <v>112</v>
      </c>
      <c r="G34" s="7">
        <v>99</v>
      </c>
      <c r="H34" s="7">
        <v>107</v>
      </c>
      <c r="I34" s="7">
        <f>74+66+77+76</f>
        <v>293</v>
      </c>
      <c r="J34" s="7">
        <f>33+33+35+32</f>
        <v>133</v>
      </c>
      <c r="K34" s="14">
        <f>SUM(E34:H34)</f>
        <v>426</v>
      </c>
      <c r="L34" s="11"/>
    </row>
    <row r="35" spans="1:12" ht="26.25" customHeight="1" x14ac:dyDescent="0.25">
      <c r="A35" s="4">
        <v>5</v>
      </c>
      <c r="B35" s="13" t="s">
        <v>12</v>
      </c>
      <c r="C35" s="8" t="s">
        <v>26</v>
      </c>
      <c r="D35" s="24" t="s">
        <v>37</v>
      </c>
      <c r="E35" s="10"/>
      <c r="F35" s="10"/>
      <c r="G35" s="10"/>
      <c r="H35" s="10"/>
      <c r="I35" s="10"/>
      <c r="J35" s="10"/>
      <c r="K35" s="18">
        <f>SUM(E35:H35)</f>
        <v>0</v>
      </c>
      <c r="L35" s="11"/>
    </row>
  </sheetData>
  <sheetProtection sort="0" autoFilter="0"/>
  <sortState ref="B15:K19">
    <sortCondition descending="1" ref="K15:K19"/>
  </sortState>
  <mergeCells count="8">
    <mergeCell ref="A26:K26"/>
    <mergeCell ref="A27:K27"/>
    <mergeCell ref="A28:K28"/>
    <mergeCell ref="A9:K9"/>
    <mergeCell ref="A10:K10"/>
    <mergeCell ref="A11:K11"/>
    <mergeCell ref="A12:K12"/>
    <mergeCell ref="A25:K25"/>
  </mergeCells>
  <pageMargins left="0.25" right="0.25" top="0.75" bottom="0.75" header="0.3" footer="0.3"/>
  <pageSetup paperSize="9" orientation="portrait" r:id="rId1"/>
  <headerFooter alignWithMargins="0">
    <oddFooter>&amp;C&amp;A&amp;R&amp;D</oddFooter>
  </headerFooter>
  <drawing r:id="rId2"/>
  <legacyDrawing r:id="rId3"/>
  <oleObjects>
    <mc:AlternateContent xmlns:mc="http://schemas.openxmlformats.org/markup-compatibility/2006">
      <mc:Choice Requires="x14">
        <oleObject progId="PBrush" shapeId="13313" r:id="rId4">
          <objectPr defaultSize="0" autoPict="0" r:id="rId5">
            <anchor moveWithCells="1" sizeWithCells="1">
              <from>
                <xdr:col>1</xdr:col>
                <xdr:colOff>914400</xdr:colOff>
                <xdr:row>0</xdr:row>
                <xdr:rowOff>0</xdr:rowOff>
              </from>
              <to>
                <xdr:col>8</xdr:col>
                <xdr:colOff>114300</xdr:colOff>
                <xdr:row>7</xdr:row>
                <xdr:rowOff>28575</xdr:rowOff>
              </to>
            </anchor>
          </objectPr>
        </oleObject>
      </mc:Choice>
      <mc:Fallback>
        <oleObject progId="PBrush" shapeId="13313" r:id="rId4"/>
      </mc:Fallback>
    </mc:AlternateContent>
  </oleObjects>
  <tableParts count="2"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"/>
  <sheetViews>
    <sheetView workbookViewId="0"/>
  </sheetViews>
  <sheetFormatPr baseColWidth="10" defaultRowHeight="12.75" x14ac:dyDescent="0.2"/>
  <sheetData/>
  <phoneticPr fontId="9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U14m+w </vt:lpstr>
      <vt:lpstr>U18m+w</vt:lpstr>
      <vt:lpstr>Tabelle2</vt:lpstr>
    </vt:vector>
  </TitlesOfParts>
  <Company>Privat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</dc:creator>
  <cp:lastModifiedBy>Nußbaumer Wilfried</cp:lastModifiedBy>
  <cp:lastPrinted>2013-05-25T16:40:22Z</cp:lastPrinted>
  <dcterms:created xsi:type="dcterms:W3CDTF">2008-02-10T07:08:07Z</dcterms:created>
  <dcterms:modified xsi:type="dcterms:W3CDTF">2013-05-25T16:41:26Z</dcterms:modified>
</cp:coreProperties>
</file>